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3170" activeTab="0"/>
  </bookViews>
  <sheets>
    <sheet name="Cash Analysi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<sst xmlns="http://schemas.openxmlformats.org/spreadsheetml/2006/main" count="35" uniqueCount="35">
  <si>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Assumptions</t>
  </si>
  <si>
    <t>Operating Profit</t>
  </si>
  <si>
    <t>Profit Margin</t>
  </si>
  <si>
    <t>Less: Cash Taxes on Profit</t>
  </si>
  <si>
    <t>Cash Tax Rate</t>
  </si>
  <si>
    <t>Net Operating Profit After Tax</t>
  </si>
  <si>
    <t xml:space="preserve">Fixed-Capital Rate </t>
  </si>
  <si>
    <t>Fixed-capital investment</t>
  </si>
  <si>
    <t>Cost of Capital</t>
  </si>
  <si>
    <t>Working-capital investment</t>
  </si>
  <si>
    <t>Inflation Rate</t>
  </si>
  <si>
    <t>Number of SH</t>
  </si>
  <si>
    <t>Free Cash Flow</t>
  </si>
  <si>
    <t>Present Value of Free Cash Flow</t>
  </si>
  <si>
    <t>Cumulative Value of Residual Value</t>
  </si>
  <si>
    <t>Present Value of Residual Value</t>
  </si>
  <si>
    <t>Firm-Specific</t>
  </si>
  <si>
    <t>Current Cashflow as % of Market Cap</t>
  </si>
  <si>
    <t>Corporate Value</t>
  </si>
  <si>
    <t>Twelve Month Excess Return</t>
  </si>
  <si>
    <t xml:space="preserve">  Add:  Nonoperating Assets</t>
  </si>
  <si>
    <t>P/E Ratio</t>
  </si>
  <si>
    <t xml:space="preserve">  Less: Debt and other Liabilities</t>
  </si>
  <si>
    <t>Return on Equity</t>
  </si>
  <si>
    <t>Return to Assets</t>
  </si>
  <si>
    <t>Shareholder Value</t>
  </si>
  <si>
    <t>Shareholder Value Per Share</t>
  </si>
  <si>
    <t>Beta</t>
  </si>
  <si>
    <t>Working Capital Rate</t>
  </si>
  <si>
    <t>Revenue</t>
  </si>
  <si>
    <t>Revenue Growth Rate</t>
  </si>
  <si>
    <t>Dividend Yield</t>
  </si>
  <si>
    <t>Figures in thousand</t>
  </si>
  <si>
    <t>2002-2003  -&gt; Assuming a 30% drop in revenue</t>
  </si>
  <si>
    <t>DCM Valuation of FAF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</si>
</sst>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&quot;$&quot;#,##0.00"/>
    <numFmt numFmtId="166" formatCode="&quot;$&quot;#,##0"/>
    <numFmt numFmtId="167" formatCode="&quot;$&quot;#,##0.000"/>
    <numFmt numFmtId="168" formatCode="&quot;$&quot;#,##0.0000"/>
    <numFmt numFmtId="169" formatCode="0.000%"/>
    <numFmt numFmtId="170" formatCode="0.0"/>
    <numFmt numFmtId="171" formatCode="&quot;$&quot;#,##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10" fontId="0" fillId="0" borderId="0" xfId="0" applyNumberFormat="1" applyAlignment="1">
      <alignment horizontal="right"/>
    </xf>
    <xf numFmtId="166" fontId="4" fillId="0" borderId="0" xfId="0" applyNumberFormat="1" applyFont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3" borderId="1" xfId="0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5" fontId="4" fillId="3" borderId="2" xfId="0" applyNumberFormat="1" applyFont="1" applyFill="1" applyBorder="1" applyAlignment="1">
      <alignment/>
    </xf>
    <xf numFmtId="171" fontId="4" fillId="3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3" fillId="4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tabSelected="1" workbookViewId="0" topLeftCell="A1">
      <selection activeCell="D4" sqref="D4:L26"/>
    </sheetView>
  </sheetViews>
  <sheetFormatPr defaultColWidth="9.140625" defaultRowHeight="12.75"/>
  <cols>
    <col min="1" max="1" width="23.140625" style="0" customWidth="1"/>
    <col min="2" max="2" width="9.140625" style="1" customWidth="1"/>
    <col min="3" max="3" width="8.57421875" style="2" customWidth="1"/>
    <col min="4" max="4" width="3.57421875" style="0" customWidth="1"/>
    <col min="5" max="5" width="20.28125" style="0" customWidth="1"/>
    <col min="6" max="11" width="12.7109375" style="0" customWidth="1"/>
    <col min="12" max="12" width="3.57421875" style="0" customWidth="1"/>
  </cols>
  <sheetData>
    <row r="2" spans="4:11" ht="12.75">
      <c r="D2" s="3"/>
      <c r="F2" s="25" t="s">
        <v>34</v>
      </c>
      <c r="G2" s="25"/>
      <c r="H2" s="25"/>
      <c r="I2" s="25"/>
      <c r="J2" s="25"/>
      <c r="K2" s="25"/>
    </row>
    <row r="3" spans="4:11" ht="12.75">
      <c r="D3" s="3"/>
      <c r="F3" s="4"/>
      <c r="G3" s="4"/>
      <c r="H3" s="4"/>
      <c r="I3" s="4"/>
      <c r="J3" s="4"/>
      <c r="K3" s="4"/>
    </row>
    <row r="4" ht="12.75">
      <c r="F4" s="5"/>
    </row>
    <row r="5" spans="5:11" ht="13.5" thickBot="1">
      <c r="E5" s="6"/>
      <c r="F5" s="7">
        <v>2002</v>
      </c>
      <c r="G5" s="7">
        <v>2003</v>
      </c>
      <c r="H5" s="7">
        <v>2004</v>
      </c>
      <c r="I5" s="7">
        <v>2005</v>
      </c>
      <c r="J5" s="7">
        <v>2006</v>
      </c>
      <c r="K5" s="7">
        <v>2007</v>
      </c>
    </row>
    <row r="6" spans="1:11" ht="14.25" thickBot="1" thickTop="1">
      <c r="A6" s="29" t="s">
        <v>0</v>
      </c>
      <c r="B6" s="29"/>
      <c r="C6" s="29"/>
      <c r="E6" s="8" t="s">
        <v>29</v>
      </c>
      <c r="F6" s="22">
        <v>4633278</v>
      </c>
      <c r="G6" s="22">
        <f>F6*(1-0.3)</f>
        <v>3243294.5999999996</v>
      </c>
      <c r="H6" s="22">
        <f>G6*(1+$C$7)</f>
        <v>3356809.9109999994</v>
      </c>
      <c r="I6" s="22">
        <f>H6*(1+$C$7)</f>
        <v>3474298.2578849993</v>
      </c>
      <c r="J6" s="22">
        <f>I6*(1+$C$7)</f>
        <v>3595898.696910974</v>
      </c>
      <c r="K6" s="22">
        <f>J6*(1+$C$7)</f>
        <v>3721755.151302858</v>
      </c>
    </row>
    <row r="7" spans="1:11" ht="13.5" thickTop="1">
      <c r="A7" s="28" t="s">
        <v>30</v>
      </c>
      <c r="B7" s="28"/>
      <c r="C7" s="9">
        <v>0.035</v>
      </c>
      <c r="E7" s="4" t="s">
        <v>1</v>
      </c>
      <c r="F7" s="23">
        <f>F6*C8</f>
        <v>378538.8126</v>
      </c>
      <c r="G7" s="23">
        <f>G6*$C$8</f>
        <v>264977.16881999996</v>
      </c>
      <c r="H7" s="23">
        <f>H6*$C$8</f>
        <v>274251.3697286999</v>
      </c>
      <c r="I7" s="23">
        <f>I6*$C$8</f>
        <v>283850.1676692044</v>
      </c>
      <c r="J7" s="23">
        <f>J6*$C$8</f>
        <v>293784.9235376266</v>
      </c>
      <c r="K7" s="23">
        <f>K6*$C$8</f>
        <v>304067.3958614435</v>
      </c>
    </row>
    <row r="8" spans="1:11" ht="12.75">
      <c r="A8" s="28" t="s">
        <v>2</v>
      </c>
      <c r="B8" s="28"/>
      <c r="C8" s="9">
        <v>0.0817</v>
      </c>
      <c r="E8" s="8" t="s">
        <v>3</v>
      </c>
      <c r="F8" s="22"/>
      <c r="G8" s="22">
        <f>G7*$C$9</f>
        <v>98041.55246339999</v>
      </c>
      <c r="H8" s="22">
        <f>H7*$C$9</f>
        <v>101473.00679961896</v>
      </c>
      <c r="I8" s="22">
        <f>I7*$C$9</f>
        <v>105024.56203760563</v>
      </c>
      <c r="J8" s="22">
        <f>J7*$C$9</f>
        <v>108700.42170892183</v>
      </c>
      <c r="K8" s="22">
        <f>K7*$C$9</f>
        <v>112504.93646873409</v>
      </c>
    </row>
    <row r="9" spans="1:11" ht="12.75">
      <c r="A9" s="28" t="s">
        <v>4</v>
      </c>
      <c r="B9" s="28"/>
      <c r="C9" s="9">
        <v>0.37</v>
      </c>
      <c r="E9" s="4" t="s">
        <v>5</v>
      </c>
      <c r="F9" s="23"/>
      <c r="G9" s="23">
        <f>G7-G8</f>
        <v>166935.61635659996</v>
      </c>
      <c r="H9" s="23">
        <f>H7-H8</f>
        <v>172778.36292908096</v>
      </c>
      <c r="I9" s="23">
        <f>I7-I8</f>
        <v>178825.6056315988</v>
      </c>
      <c r="J9" s="23">
        <f>J7-J8</f>
        <v>185084.50182870473</v>
      </c>
      <c r="K9" s="23">
        <f>K7-K8</f>
        <v>191562.4593927094</v>
      </c>
    </row>
    <row r="10" spans="1:11" ht="12.75">
      <c r="A10" s="28" t="s">
        <v>6</v>
      </c>
      <c r="B10" s="28"/>
      <c r="C10" s="9">
        <v>0.022</v>
      </c>
      <c r="E10" s="4"/>
      <c r="F10" s="23"/>
      <c r="G10" s="23"/>
      <c r="H10" s="23"/>
      <c r="I10" s="23"/>
      <c r="J10" s="23"/>
      <c r="K10" s="23"/>
    </row>
    <row r="11" spans="1:11" ht="12.75">
      <c r="A11" s="28" t="s">
        <v>28</v>
      </c>
      <c r="B11" s="28"/>
      <c r="C11" s="9">
        <v>0.01</v>
      </c>
      <c r="E11" s="8" t="s">
        <v>7</v>
      </c>
      <c r="F11" s="22"/>
      <c r="G11" s="22">
        <f>(G6)*$C$10</f>
        <v>71352.4812</v>
      </c>
      <c r="H11" s="22">
        <f>(H6)*$C$10</f>
        <v>73849.81804199998</v>
      </c>
      <c r="I11" s="22">
        <f>(I6)*$C$10</f>
        <v>76434.56167346997</v>
      </c>
      <c r="J11" s="22">
        <f>(J6)*$C$10</f>
        <v>79109.77133204142</v>
      </c>
      <c r="K11" s="22">
        <f>(K6)*$C$10</f>
        <v>81878.61332866286</v>
      </c>
    </row>
    <row r="12" spans="1:11" ht="12.75">
      <c r="A12" s="26" t="s">
        <v>8</v>
      </c>
      <c r="B12" s="26"/>
      <c r="C12" s="11">
        <v>0.0857</v>
      </c>
      <c r="E12" s="4" t="s">
        <v>9</v>
      </c>
      <c r="F12" s="23"/>
      <c r="G12" s="24">
        <f>(G6)*$C$11</f>
        <v>32432.945999999996</v>
      </c>
      <c r="H12" s="24">
        <f>(H6)*$C$11</f>
        <v>33568.099109999996</v>
      </c>
      <c r="I12" s="24">
        <f>(I6)*$C$11</f>
        <v>34742.982578849995</v>
      </c>
      <c r="J12" s="24">
        <f>(J6)*$C$11</f>
        <v>35958.98696910974</v>
      </c>
      <c r="K12" s="24">
        <f>(K6)*$C$11</f>
        <v>37217.55151302858</v>
      </c>
    </row>
    <row r="13" spans="1:11" ht="12.75">
      <c r="A13" s="26" t="s">
        <v>10</v>
      </c>
      <c r="B13" s="26"/>
      <c r="C13" s="9">
        <v>0.022</v>
      </c>
      <c r="E13" s="4"/>
      <c r="F13" s="23"/>
      <c r="G13" s="23">
        <f>SUM(G11:G12)</f>
        <v>103785.42719999999</v>
      </c>
      <c r="H13" s="23">
        <f>SUM(H11:H12)</f>
        <v>107417.91715199998</v>
      </c>
      <c r="I13" s="23">
        <f>SUM(I11:I12)</f>
        <v>111177.54425231996</v>
      </c>
      <c r="J13" s="23">
        <f>SUM(J11:J12)</f>
        <v>115068.75830115116</v>
      </c>
      <c r="K13" s="23">
        <f>SUM(K11:K12)</f>
        <v>119096.16484169144</v>
      </c>
    </row>
    <row r="14" spans="1:11" ht="12.75">
      <c r="A14" s="27" t="s">
        <v>11</v>
      </c>
      <c r="B14" s="27"/>
      <c r="C14" s="2">
        <f>77.6*1000</f>
        <v>77600</v>
      </c>
      <c r="E14" s="4"/>
      <c r="F14" s="23"/>
      <c r="G14" s="23"/>
      <c r="H14" s="23"/>
      <c r="I14" s="23"/>
      <c r="J14" s="23"/>
      <c r="K14" s="23"/>
    </row>
    <row r="15" spans="5:11" ht="12.75">
      <c r="E15" s="8" t="s">
        <v>12</v>
      </c>
      <c r="F15" s="22"/>
      <c r="G15" s="22">
        <f>G9-G13</f>
        <v>63150.18915659997</v>
      </c>
      <c r="H15" s="22">
        <f>H9-H13</f>
        <v>65360.44577708098</v>
      </c>
      <c r="I15" s="22">
        <f>I9-I13</f>
        <v>67648.06137927884</v>
      </c>
      <c r="J15" s="22">
        <f>J9-J13</f>
        <v>70015.74352755357</v>
      </c>
      <c r="K15" s="22">
        <f>K9-K13</f>
        <v>72466.29455101796</v>
      </c>
    </row>
    <row r="16" spans="5:11" ht="12.75">
      <c r="E16" s="4" t="s">
        <v>13</v>
      </c>
      <c r="F16" s="23"/>
      <c r="G16" s="23">
        <f>G15/((1+$C$12)^((COUNT($F$5:G5)-1)))</f>
        <v>58165.41324177946</v>
      </c>
      <c r="H16" s="23">
        <f>H15/((1+$C$12)^((COUNT($F$5:H5)-1)))</f>
        <v>55449.205770693334</v>
      </c>
      <c r="I16" s="23">
        <f>I15/((1+$C$12)^((COUNT($F$5:I5)-1)))</f>
        <v>52859.83970955846</v>
      </c>
      <c r="J16" s="23">
        <f>J15/((1+$C$12)^((COUNT($F$5:J5)-1)))</f>
        <v>50391.39182038591</v>
      </c>
      <c r="K16" s="23">
        <f>K15/((1+$C$12)^((COUNT($F$5:K5)-1)))</f>
        <v>48038.215468452996</v>
      </c>
    </row>
    <row r="17" spans="5:11" ht="12.75">
      <c r="E17" s="8" t="s">
        <v>14</v>
      </c>
      <c r="F17" s="22"/>
      <c r="G17" s="22">
        <f>G16</f>
        <v>58165.41324177946</v>
      </c>
      <c r="H17" s="22">
        <f>SUM($G$16:H16)</f>
        <v>113614.6190124728</v>
      </c>
      <c r="I17" s="22">
        <f>SUM($G$16:I16)</f>
        <v>166474.45872203127</v>
      </c>
      <c r="J17" s="22">
        <f>SUM($G$16:J16)</f>
        <v>216865.85054241717</v>
      </c>
      <c r="K17" s="22">
        <f>SUM($G$16:K16)</f>
        <v>264904.06601087016</v>
      </c>
    </row>
    <row r="18" spans="5:11" ht="13.5" thickBot="1">
      <c r="E18" s="4" t="s">
        <v>15</v>
      </c>
      <c r="F18" s="23"/>
      <c r="G18" s="23">
        <f>((G9)*(1+$C$13)/($C$12-$C$13))/(1+$C$12)^(COUNT($F$5:G5)-1)</f>
        <v>2466894.8061121847</v>
      </c>
      <c r="H18" s="23">
        <f>((H9)*(1+$C$13)/($C$12-$C$13))/(1+$C$12)^(COUNT($F$5:H5)-1)</f>
        <v>2351695.7947187168</v>
      </c>
      <c r="I18" s="23">
        <f>((I9)*(1+$C$13)/($C$12-$C$13))/(1+$C$12)^(COUNT($F$5:I5)-1)</f>
        <v>2241876.3447857345</v>
      </c>
      <c r="J18" s="23">
        <f>((J9)*(1+$C$13)/($C$12-$C$13))/(1+$C$12)^(COUNT($F$5:J5)-1)</f>
        <v>2137185.241644317</v>
      </c>
      <c r="K18" s="23">
        <f>((K9)*(1+$C$13)/($C$12-$C$13))/(1+$C$12)^(COUNT($F$5:K5)-1)</f>
        <v>2037383.00184385</v>
      </c>
    </row>
    <row r="19" spans="1:11" ht="14.25" thickBot="1" thickTop="1">
      <c r="A19" s="29" t="s">
        <v>16</v>
      </c>
      <c r="B19" s="29"/>
      <c r="C19" s="29"/>
      <c r="E19" s="4"/>
      <c r="F19" s="23"/>
      <c r="G19" s="23"/>
      <c r="H19" s="23"/>
      <c r="I19" s="23"/>
      <c r="J19" s="23"/>
      <c r="K19" s="23"/>
    </row>
    <row r="20" spans="1:11" ht="13.5" thickTop="1">
      <c r="A20" s="30" t="s">
        <v>17</v>
      </c>
      <c r="B20" s="30"/>
      <c r="C20" s="13">
        <v>0.57065</v>
      </c>
      <c r="E20" s="8" t="s">
        <v>18</v>
      </c>
      <c r="F20" s="22"/>
      <c r="G20" s="22">
        <f>G18+G17</f>
        <v>2525060.219353964</v>
      </c>
      <c r="H20" s="22">
        <f>H18+H17</f>
        <v>2465310.4137311894</v>
      </c>
      <c r="I20" s="22">
        <f>I18+I17</f>
        <v>2408350.8035077658</v>
      </c>
      <c r="J20" s="22">
        <f>J18+J17</f>
        <v>2354051.092186734</v>
      </c>
      <c r="K20" s="22">
        <f>K18+K17</f>
        <v>2302287.06785472</v>
      </c>
    </row>
    <row r="21" spans="1:11" ht="12.75">
      <c r="A21" s="12" t="s">
        <v>19</v>
      </c>
      <c r="B21" s="12"/>
      <c r="C21" s="13">
        <v>0.004</v>
      </c>
      <c r="E21" s="4" t="s">
        <v>20</v>
      </c>
      <c r="F21" s="23"/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12.75">
      <c r="A22" s="27" t="s">
        <v>21</v>
      </c>
      <c r="B22" s="27"/>
      <c r="C22">
        <v>5.42</v>
      </c>
      <c r="E22" s="8" t="s">
        <v>22</v>
      </c>
      <c r="F22" s="22"/>
      <c r="G22" s="22">
        <f>G20*0.01*-1</f>
        <v>-25250.602193539642</v>
      </c>
      <c r="H22" s="22">
        <f>H20*0.01*-1</f>
        <v>-24653.104137311893</v>
      </c>
      <c r="I22" s="22">
        <f>I20*0.01*-1</f>
        <v>-24083.50803507766</v>
      </c>
      <c r="J22" s="22">
        <f>J20*0.01*-1</f>
        <v>-23540.510921867342</v>
      </c>
      <c r="K22" s="22">
        <f>K20*0.01*-1</f>
        <v>-23022.870678547202</v>
      </c>
    </row>
    <row r="23" spans="1:11" ht="12.75">
      <c r="A23" s="27" t="s">
        <v>23</v>
      </c>
      <c r="B23" s="27"/>
      <c r="C23" s="13">
        <v>0.2604</v>
      </c>
      <c r="E23" s="4"/>
      <c r="F23" s="10"/>
      <c r="G23" s="10"/>
      <c r="H23" s="10"/>
      <c r="I23" s="10"/>
      <c r="J23" s="10"/>
      <c r="K23" s="10"/>
    </row>
    <row r="24" spans="1:11" s="14" customFormat="1" ht="13.5" thickBot="1">
      <c r="A24" s="27" t="s">
        <v>24</v>
      </c>
      <c r="B24" s="27"/>
      <c r="C24" s="13">
        <v>0.1318</v>
      </c>
      <c r="E24" s="4" t="s">
        <v>25</v>
      </c>
      <c r="F24" s="10"/>
      <c r="G24" s="10">
        <f>SUM(G20:G22)</f>
        <v>2499809.6171604246</v>
      </c>
      <c r="H24" s="10">
        <f>SUM(H20:H22)</f>
        <v>2440657.3095938778</v>
      </c>
      <c r="I24" s="10">
        <f>SUM(I20:I22)</f>
        <v>2384267.295472688</v>
      </c>
      <c r="J24" s="10">
        <f>SUM(J20:J22)</f>
        <v>2330510.5812648665</v>
      </c>
      <c r="K24" s="10">
        <f>SUM(K20:K22)</f>
        <v>2279264.197176173</v>
      </c>
    </row>
    <row r="25" spans="1:11" ht="13.5" thickBot="1">
      <c r="A25" s="27" t="s">
        <v>31</v>
      </c>
      <c r="B25" s="27"/>
      <c r="C25" s="9">
        <v>0.0169</v>
      </c>
      <c r="E25" s="15" t="s">
        <v>26</v>
      </c>
      <c r="F25" s="16"/>
      <c r="G25" s="17">
        <f>G24/$C$14</f>
        <v>32.21404145825289</v>
      </c>
      <c r="H25" s="17">
        <f>H24/$C$14</f>
        <v>31.45176945352935</v>
      </c>
      <c r="I25" s="17">
        <f>I24/$C$14</f>
        <v>30.7250940138233</v>
      </c>
      <c r="J25" s="17">
        <f>J24/$C$14</f>
        <v>30.032352851351373</v>
      </c>
      <c r="K25" s="21">
        <f>K24/$C$14</f>
        <v>29.37196130381666</v>
      </c>
    </row>
    <row r="26" spans="1:5" ht="12.75">
      <c r="A26" s="27" t="s">
        <v>27</v>
      </c>
      <c r="B26" s="27"/>
      <c r="C26">
        <v>0.17</v>
      </c>
      <c r="E26" t="s">
        <v>32</v>
      </c>
    </row>
    <row r="30" spans="5:8" ht="12.75">
      <c r="E30" s="31" t="s">
        <v>33</v>
      </c>
      <c r="F30" s="31"/>
      <c r="G30" s="31"/>
      <c r="H30" s="31"/>
    </row>
    <row r="31" spans="5:8" ht="12.75">
      <c r="E31" s="31"/>
      <c r="F31" s="31"/>
      <c r="G31" s="31"/>
      <c r="H31" s="31"/>
    </row>
    <row r="32" spans="8:11" ht="12.75">
      <c r="H32" s="13"/>
      <c r="I32" s="13"/>
      <c r="J32" s="13"/>
      <c r="K32" s="13"/>
    </row>
    <row r="46" ht="12.75">
      <c r="F46" s="18"/>
    </row>
    <row r="47" ht="12.75">
      <c r="F47" s="18"/>
    </row>
    <row r="48" ht="12.75">
      <c r="F48" s="18"/>
    </row>
    <row r="49" ht="12.75">
      <c r="F49" s="18"/>
    </row>
    <row r="50" ht="12.75">
      <c r="F50" s="18"/>
    </row>
    <row r="51" ht="12.75">
      <c r="F51" s="18"/>
    </row>
    <row r="52" ht="12.75">
      <c r="F52" s="19"/>
    </row>
    <row r="53" ht="12.75">
      <c r="F53" s="20"/>
    </row>
  </sheetData>
  <mergeCells count="19">
    <mergeCell ref="E30:H30"/>
    <mergeCell ref="E31:H31"/>
    <mergeCell ref="A25:B25"/>
    <mergeCell ref="A26:B26"/>
    <mergeCell ref="A23:B23"/>
    <mergeCell ref="A24:B24"/>
    <mergeCell ref="A7:B7"/>
    <mergeCell ref="A12:B12"/>
    <mergeCell ref="A19:C19"/>
    <mergeCell ref="A20:B20"/>
    <mergeCell ref="A22:B22"/>
    <mergeCell ref="F2:K2"/>
    <mergeCell ref="A13:B13"/>
    <mergeCell ref="A14:B14"/>
    <mergeCell ref="A9:B9"/>
    <mergeCell ref="A10:B10"/>
    <mergeCell ref="A11:B11"/>
    <mergeCell ref="A8:B8"/>
    <mergeCell ref="A6:C6"/>
  </mergeCells>
  <printOptions/>
  <pageMargins left="0.75" right="0.75" top="1" bottom="1" header="0.5" footer="0.5"/>
  <pageSetup fitToHeight="1" fitToWidth="1" horizontalDpi="200" verticalDpi="2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FishSauce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FishSauce</dc:creator>
  <cp:keywords/>
  <dc:description/>
  <cp:lastModifiedBy>FishSauce</cp:lastModifiedBy>
  <dcterms:created xsi:type="dcterms:W3CDTF">2003-08-06T03:15:26Z</dcterms:created>
  <dcterms:modified xsi:type="dcterms:W3CDTF">2003-08-31T01:10:42Z</dcterms:modified>
  <cp:category/>
  <cp:version/>
  <cp:contentType/>
  <cp:contentStatus/>
</cp:coreProperties>
</file>